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<sst xmlns="http://schemas.openxmlformats.org/spreadsheetml/2006/main" count="116" uniqueCount="86">
  <si>
    <t>ITEM</t>
  </si>
  <si>
    <t>DISCRIMINAÇÃO</t>
  </si>
  <si>
    <t>QUANTIDADE</t>
  </si>
  <si>
    <t>CUSTO UNITÁRIO</t>
  </si>
  <si>
    <t>CUSTO TOTAL</t>
  </si>
  <si>
    <t>SINAPI</t>
  </si>
  <si>
    <t>VALOR TABELA</t>
  </si>
  <si>
    <t>UNIDADE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</si>
  <si>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</si>
  <si>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</si>
  <si>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</si>
  <si>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</si>
  <si>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</si>
  <si>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</si>
  <si>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</si>
  <si>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</si>
  <si>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</si>
  <si>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PREFEITURA MUNICIPAL DE LAGOA DOS TRES CANTOS - RS</t>
  </si>
  <si>
    <t>m³</t>
  </si>
  <si>
    <t>m²</t>
  </si>
  <si>
    <t>PREFEITO MUNICIPAL: SERGIO ANTONIO LASCH</t>
  </si>
  <si>
    <t>SERVIÇOS INICIAIS</t>
  </si>
  <si>
    <t>Mobilização e desmobilização de equipes e equipamentos</t>
  </si>
  <si>
    <t>Administração local de obra</t>
  </si>
  <si>
    <t>Serviços topográficos para pavimentação, inclusive nota de servicos, acompanhamento e greide</t>
  </si>
  <si>
    <t>Regularização e compactação de subleito até 20 cm de espessura</t>
  </si>
  <si>
    <t>Transporte comercial com caminhão basculante 6 m3, rodovia pavimentada</t>
  </si>
  <si>
    <t>Imprimação de base de pavimentação com emulsão cm-30</t>
  </si>
  <si>
    <t>Pintura de ligação com emulsão rr-1c</t>
  </si>
  <si>
    <t>Fabricação e aplicação de concreto betuminoso usinado a quente(cbuq),cap 50/70, exclusive transporte</t>
  </si>
  <si>
    <t>3.0</t>
  </si>
  <si>
    <t>3.1</t>
  </si>
  <si>
    <t>3.2</t>
  </si>
  <si>
    <t>3.3</t>
  </si>
  <si>
    <t>3.4</t>
  </si>
  <si>
    <t>3.5</t>
  </si>
  <si>
    <t>3.6</t>
  </si>
  <si>
    <t>3.9</t>
  </si>
  <si>
    <t>4.0</t>
  </si>
  <si>
    <t>CAPEAMENTO ASFÁLTICO</t>
  </si>
  <si>
    <t>4.1</t>
  </si>
  <si>
    <t>4.2</t>
  </si>
  <si>
    <t>4.3</t>
  </si>
  <si>
    <t>4.4</t>
  </si>
  <si>
    <t>4.5</t>
  </si>
  <si>
    <t>4.6</t>
  </si>
  <si>
    <t>4.7</t>
  </si>
  <si>
    <t>ton</t>
  </si>
  <si>
    <t>m³ x km</t>
  </si>
  <si>
    <t>ton x km</t>
  </si>
  <si>
    <t>PAVIMENTAÇÃO</t>
  </si>
  <si>
    <t>un</t>
  </si>
  <si>
    <t>mês</t>
  </si>
  <si>
    <t>CPU</t>
  </si>
  <si>
    <t>74034/001</t>
  </si>
  <si>
    <t>Subtotal:</t>
  </si>
  <si>
    <t>TOTAL:</t>
  </si>
  <si>
    <r>
      <t>Fornecimento e assentamento de brita 2-drenos e filtros mm compactação ou apiloamento</t>
    </r>
    <r>
      <rPr>
        <sz val="11"/>
        <color indexed="10"/>
        <rFont val="Times New Roman"/>
        <family val="1"/>
      </rPr>
      <t xml:space="preserve"> (3 cm)</t>
    </r>
  </si>
  <si>
    <t>73806/001</t>
  </si>
  <si>
    <t>74154/001</t>
  </si>
  <si>
    <t>Limpeza de Superfície com jato de alta pressão com ar e água - considerar este ítem.</t>
  </si>
  <si>
    <t>Transporte comercial com caminhão basculante 6 m3, rodovia pavimentada DMT=40 KM</t>
  </si>
  <si>
    <t xml:space="preserve">Limpeza final da obra - </t>
  </si>
  <si>
    <r>
      <t>Fabricação e aplicação de concreto betuminoso usinado a quente(cbuq),cap 50/70, exclusive transporte (4 cm)</t>
    </r>
    <r>
      <rPr>
        <sz val="11"/>
        <color indexed="10"/>
        <rFont val="Times New Roman"/>
        <family val="1"/>
      </rPr>
      <t xml:space="preserve"> d6x,04x2,4</t>
    </r>
  </si>
  <si>
    <t>Transporte comercial com caminhão basculante 6 m3, rodovia pavimentada DMT=45 KM</t>
  </si>
  <si>
    <t>DATA BASE: 1/5/2016</t>
  </si>
  <si>
    <t xml:space="preserve"> RESPONSÁVEL TÉCNICO: ANDRÉA REJANE KAYSER</t>
  </si>
  <si>
    <t>DATA:27/05/2016</t>
  </si>
  <si>
    <t>ORÇAMENTO QUANTITATIVO-ASFALTO CBUQ.</t>
  </si>
  <si>
    <t>Escavação, carga e transporte de material de 1a categoria com trator sobre esteiras 347 hp e caçamba 6m3, dmt 50 a 200m -e=0,38m</t>
  </si>
  <si>
    <t>Transporte local com caminhão basculante 6 m3, rodovia em leito natural = 5 km</t>
  </si>
  <si>
    <t>ESPALHAMENTO DE MATERIAL EM BOTA FORA, COM UTILIZACAO DE TRATOR DE ESTEIRAS DE 165 HP</t>
  </si>
  <si>
    <t>m3</t>
  </si>
  <si>
    <t>COMPACTACAO MECANICA A 95% DO PROCTOR NORMAL - PAVIMENTACAO URBANA</t>
  </si>
  <si>
    <t>Espalhamento e compactação de material de 1a categoria com trator de esteira com 153 hp e=0,25m</t>
  </si>
  <si>
    <t>2.5</t>
  </si>
  <si>
    <t>2.6</t>
  </si>
  <si>
    <r>
      <t>Base para pavimentação com brita graduada, inclusive compactação</t>
    </r>
    <r>
      <rPr>
        <sz val="11"/>
        <color indexed="10"/>
        <rFont val="Times New Roman"/>
        <family val="1"/>
      </rPr>
      <t>(13 cm)</t>
    </r>
  </si>
  <si>
    <t>pl. desonerada</t>
  </si>
  <si>
    <t>EMBASAMENTO DE MATERIAL GRANULAR - RACHAO</t>
  </si>
  <si>
    <t>73817/002</t>
  </si>
  <si>
    <t>m3xkm</t>
  </si>
  <si>
    <t>2.7</t>
  </si>
  <si>
    <t>2.8</t>
  </si>
  <si>
    <t>PLANILHA GERAL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</si>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</sst>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3" borderId="1" applyNumberForma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5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1" fillId="13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1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2" fillId="13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4" fontId="1" fillId="13" borderId="10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13" borderId="10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right" vertical="center"/>
    </xf>
    <xf numFmtId="0" fontId="2" fillId="13" borderId="12" xfId="0" applyFont="1" applyFill="1" applyBorder="1" applyAlignment="1">
      <alignment horizontal="right" vertical="center"/>
    </xf>
    <xf numFmtId="0" fontId="2" fillId="13" borderId="13" xfId="0" applyFont="1" applyFill="1" applyBorder="1" applyAlignment="1">
      <alignment horizontal="right" vertical="center"/>
    </xf>
    <xf numFmtId="1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13" borderId="11" xfId="0" applyFont="1" applyFill="1" applyBorder="1" applyAlignment="1">
      <alignment horizontal="right" vertical="center"/>
    </xf>
    <xf numFmtId="0" fontId="2" fillId="13" borderId="12" xfId="0" applyFont="1" applyFill="1" applyBorder="1" applyAlignment="1">
      <alignment horizontal="right" vertical="center"/>
    </xf>
    <xf numFmtId="0" fontId="2" fillId="13" borderId="13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6.140625" style="0" customWidth="1"/>
    <col min="2" max="2" width="57.421875" style="0" customWidth="1"/>
    <col min="3" max="3" width="10.8515625" style="0" bestFit="1" customWidth="1"/>
    <col min="4" max="4" width="15.421875" style="0" bestFit="1" customWidth="1"/>
    <col min="5" max="5" width="19.28125" style="0" bestFit="1" customWidth="1"/>
    <col min="6" max="6" width="15.7109375" style="0" bestFit="1" customWidth="1"/>
    <col min="7" max="7" width="9.57421875" style="0" customWidth="1"/>
    <col min="8" max="8" width="17.7109375" style="0" bestFit="1" customWidth="1"/>
  </cols>
  <sheetData>
    <row r="1" spans="1:8" ht="18" customHeight="1">
      <c r="A1" s="63" t="s">
        <v>68</v>
      </c>
      <c r="B1" s="64"/>
      <c r="C1" s="64"/>
      <c r="D1" s="64"/>
      <c r="E1" s="64"/>
      <c r="F1" s="64"/>
      <c r="G1" s="65"/>
      <c r="H1" s="44">
        <v>0.3024</v>
      </c>
    </row>
    <row r="2" spans="1:8" ht="18" customHeight="1">
      <c r="A2" s="37" t="s">
        <v>17</v>
      </c>
      <c r="B2" s="38"/>
      <c r="C2" s="38"/>
      <c r="D2" s="38"/>
      <c r="E2" s="38"/>
      <c r="F2" s="38"/>
      <c r="G2" s="39"/>
      <c r="H2" s="45"/>
    </row>
    <row r="3" spans="1:8" ht="18" customHeight="1">
      <c r="A3" s="31" t="s">
        <v>84</v>
      </c>
      <c r="B3" s="32"/>
      <c r="C3" s="32"/>
      <c r="D3" s="32"/>
      <c r="E3" s="32"/>
      <c r="F3" s="32"/>
      <c r="G3" s="33"/>
      <c r="H3" s="1" t="s">
        <v>78</v>
      </c>
    </row>
    <row r="4" spans="1:8" ht="18" customHeight="1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18" customHeight="1">
      <c r="A5" s="5" t="s">
        <v>8</v>
      </c>
      <c r="B5" s="34" t="s">
        <v>21</v>
      </c>
      <c r="C5" s="35"/>
      <c r="D5" s="35"/>
      <c r="E5" s="35"/>
      <c r="F5" s="35"/>
      <c r="G5" s="35"/>
      <c r="H5" s="36"/>
    </row>
    <row r="6" spans="1:8" ht="30">
      <c r="A6" s="4" t="s">
        <v>9</v>
      </c>
      <c r="B6" s="22" t="s">
        <v>24</v>
      </c>
      <c r="C6" s="9" t="s">
        <v>19</v>
      </c>
      <c r="D6" s="17">
        <v>5200</v>
      </c>
      <c r="E6" s="2">
        <f>H6*H1+H6</f>
        <v>0.44281600000000004</v>
      </c>
      <c r="F6" s="2">
        <f>D6*E6</f>
        <v>2302.6432000000004</v>
      </c>
      <c r="G6" s="14">
        <v>78472</v>
      </c>
      <c r="H6" s="17">
        <v>0.34</v>
      </c>
    </row>
    <row r="7" spans="1:8" ht="18" customHeight="1">
      <c r="A7" s="4" t="s">
        <v>10</v>
      </c>
      <c r="B7" s="23" t="s">
        <v>22</v>
      </c>
      <c r="C7" s="9" t="s">
        <v>51</v>
      </c>
      <c r="D7" s="17">
        <v>1</v>
      </c>
      <c r="E7" s="2">
        <v>4677.52</v>
      </c>
      <c r="F7" s="2">
        <f>D7*E7</f>
        <v>4677.52</v>
      </c>
      <c r="G7" s="14" t="s">
        <v>53</v>
      </c>
      <c r="H7" s="17"/>
    </row>
    <row r="8" spans="1:8" ht="18" customHeight="1">
      <c r="A8" s="4" t="s">
        <v>11</v>
      </c>
      <c r="B8" s="23" t="s">
        <v>23</v>
      </c>
      <c r="C8" s="9" t="s">
        <v>52</v>
      </c>
      <c r="D8" s="17">
        <v>1</v>
      </c>
      <c r="E8" s="2">
        <v>3441.02</v>
      </c>
      <c r="F8" s="2">
        <f>D8*E8</f>
        <v>3441.02</v>
      </c>
      <c r="G8" s="14" t="s">
        <v>53</v>
      </c>
      <c r="H8" s="17"/>
    </row>
    <row r="9" spans="1:8" ht="18" customHeight="1">
      <c r="A9" s="41" t="s">
        <v>55</v>
      </c>
      <c r="B9" s="42"/>
      <c r="C9" s="42"/>
      <c r="D9" s="42"/>
      <c r="E9" s="43"/>
      <c r="F9" s="20">
        <f>SUM(F6:F8)</f>
        <v>10421.183200000001</v>
      </c>
      <c r="G9" s="16"/>
      <c r="H9" s="11"/>
    </row>
    <row r="10" spans="1:8" ht="18" customHeight="1">
      <c r="A10" s="5" t="s">
        <v>12</v>
      </c>
      <c r="B10" s="37" t="s">
        <v>85</v>
      </c>
      <c r="C10" s="38"/>
      <c r="D10" s="38"/>
      <c r="E10" s="38"/>
      <c r="F10" s="38"/>
      <c r="G10" s="38"/>
      <c r="H10" s="39"/>
    </row>
    <row r="11" spans="1:8" ht="45">
      <c r="A11" s="4" t="s">
        <v>13</v>
      </c>
      <c r="B11" s="29" t="s">
        <v>69</v>
      </c>
      <c r="C11" s="3" t="s">
        <v>18</v>
      </c>
      <c r="D11" s="2">
        <f>D6*0.38</f>
        <v>1976</v>
      </c>
      <c r="E11" s="2">
        <f>H11*H1+H11</f>
        <v>6.1212800000000005</v>
      </c>
      <c r="F11" s="2">
        <f aca="true" t="shared" si="0" ref="F11:F18">D11*E11</f>
        <v>12095.649280000001</v>
      </c>
      <c r="G11" s="15" t="s">
        <v>59</v>
      </c>
      <c r="H11" s="18">
        <v>4.7</v>
      </c>
    </row>
    <row r="12" spans="1:8" ht="30">
      <c r="A12" s="4" t="s">
        <v>14</v>
      </c>
      <c r="B12" s="28" t="s">
        <v>70</v>
      </c>
      <c r="C12" s="3" t="s">
        <v>48</v>
      </c>
      <c r="D12" s="2">
        <f>(D11*5)</f>
        <v>9880</v>
      </c>
      <c r="E12" s="2">
        <f>H12*H1+H12</f>
        <v>1.8363839999999998</v>
      </c>
      <c r="F12" s="2">
        <f t="shared" si="0"/>
        <v>18143.473919999997</v>
      </c>
      <c r="G12" s="15">
        <v>72856</v>
      </c>
      <c r="H12" s="18">
        <v>1.41</v>
      </c>
    </row>
    <row r="13" spans="1:8" ht="30">
      <c r="A13" s="4" t="s">
        <v>15</v>
      </c>
      <c r="B13" s="28" t="s">
        <v>71</v>
      </c>
      <c r="C13" s="3" t="s">
        <v>72</v>
      </c>
      <c r="D13" s="2">
        <f>D11</f>
        <v>1976</v>
      </c>
      <c r="E13" s="2">
        <f>H13*H1+H13</f>
        <v>1.23728</v>
      </c>
      <c r="F13" s="2">
        <f t="shared" si="0"/>
        <v>2444.86528</v>
      </c>
      <c r="G13" s="15">
        <v>83344</v>
      </c>
      <c r="H13" s="18">
        <v>0.95</v>
      </c>
    </row>
    <row r="14" spans="1:8" ht="15" customHeight="1">
      <c r="A14" s="4" t="s">
        <v>16</v>
      </c>
      <c r="B14" s="28" t="s">
        <v>73</v>
      </c>
      <c r="C14" s="3" t="s">
        <v>72</v>
      </c>
      <c r="D14" s="2">
        <f>D6*0.25</f>
        <v>1300</v>
      </c>
      <c r="E14" s="2">
        <f>H14*H1+H14</f>
        <v>3.3211199999999996</v>
      </c>
      <c r="F14" s="2">
        <f t="shared" si="0"/>
        <v>4317.455999999999</v>
      </c>
      <c r="G14" s="15">
        <v>41721</v>
      </c>
      <c r="H14" s="18">
        <v>2.55</v>
      </c>
    </row>
    <row r="15" spans="1:8" ht="15" customHeight="1">
      <c r="A15" s="4" t="s">
        <v>75</v>
      </c>
      <c r="B15" s="28" t="s">
        <v>79</v>
      </c>
      <c r="C15" s="3" t="s">
        <v>72</v>
      </c>
      <c r="D15" s="2">
        <f>D6*0.25</f>
        <v>1300</v>
      </c>
      <c r="E15" s="2">
        <f>H15*H1+H15</f>
        <v>113.60835200000001</v>
      </c>
      <c r="F15" s="2">
        <f>D15*E15</f>
        <v>147690.85760000002</v>
      </c>
      <c r="G15" s="15" t="s">
        <v>80</v>
      </c>
      <c r="H15" s="18">
        <v>87.23</v>
      </c>
    </row>
    <row r="16" spans="1:8" ht="15" customHeight="1">
      <c r="A16" s="4" t="s">
        <v>76</v>
      </c>
      <c r="B16" s="13" t="s">
        <v>61</v>
      </c>
      <c r="C16" s="3" t="s">
        <v>81</v>
      </c>
      <c r="D16" s="2">
        <f>D15*40</f>
        <v>52000</v>
      </c>
      <c r="E16" s="2">
        <f>H16*H1+H16</f>
        <v>1.10704</v>
      </c>
      <c r="F16" s="2">
        <f>D16*E16</f>
        <v>57566.08</v>
      </c>
      <c r="G16" s="15">
        <v>72887</v>
      </c>
      <c r="H16" s="18">
        <v>0.85</v>
      </c>
    </row>
    <row r="17" spans="1:8" ht="30">
      <c r="A17" s="4" t="s">
        <v>82</v>
      </c>
      <c r="B17" s="28" t="s">
        <v>74</v>
      </c>
      <c r="C17" s="3" t="s">
        <v>18</v>
      </c>
      <c r="D17" s="2">
        <f>D6*0.25</f>
        <v>1300</v>
      </c>
      <c r="E17" s="2">
        <f>H17*H1+H17</f>
        <v>2.904352</v>
      </c>
      <c r="F17" s="2">
        <f t="shared" si="0"/>
        <v>3775.6575999999995</v>
      </c>
      <c r="G17" s="15" t="s">
        <v>54</v>
      </c>
      <c r="H17" s="18">
        <v>2.23</v>
      </c>
    </row>
    <row r="18" spans="1:8" ht="18" customHeight="1">
      <c r="A18" s="4" t="s">
        <v>83</v>
      </c>
      <c r="B18" s="13" t="s">
        <v>25</v>
      </c>
      <c r="C18" s="3" t="s">
        <v>19</v>
      </c>
      <c r="D18" s="2">
        <f>D6</f>
        <v>5200</v>
      </c>
      <c r="E18" s="2">
        <f>H18*H1+H18</f>
        <v>1.5238079999999998</v>
      </c>
      <c r="F18" s="2">
        <f t="shared" si="0"/>
        <v>7923.801599999999</v>
      </c>
      <c r="G18" s="15">
        <v>72961</v>
      </c>
      <c r="H18" s="18">
        <v>1.17</v>
      </c>
    </row>
    <row r="19" spans="1:8" ht="18" customHeight="1">
      <c r="A19" s="60" t="s">
        <v>55</v>
      </c>
      <c r="B19" s="61"/>
      <c r="C19" s="61"/>
      <c r="D19" s="61"/>
      <c r="E19" s="62"/>
      <c r="F19" s="24">
        <f>SUM(F11:F18)</f>
        <v>253957.84128000002</v>
      </c>
      <c r="G19" s="25"/>
      <c r="H19" s="26"/>
    </row>
    <row r="20" spans="1:8" ht="18" customHeight="1">
      <c r="A20" s="5" t="s">
        <v>30</v>
      </c>
      <c r="B20" s="37" t="s">
        <v>50</v>
      </c>
      <c r="C20" s="38"/>
      <c r="D20" s="38"/>
      <c r="E20" s="38"/>
      <c r="F20" s="38"/>
      <c r="G20" s="38"/>
      <c r="H20" s="39"/>
    </row>
    <row r="21" spans="1:8" ht="30" hidden="1">
      <c r="A21" s="4" t="s">
        <v>31</v>
      </c>
      <c r="B21" s="21" t="s">
        <v>57</v>
      </c>
      <c r="C21" s="3" t="s">
        <v>18</v>
      </c>
      <c r="D21" s="2">
        <f>D6*0.03</f>
        <v>156</v>
      </c>
      <c r="E21" s="2">
        <f>H21*H1+H21</f>
        <v>77.636064</v>
      </c>
      <c r="F21" s="2">
        <f>D21*E21</f>
        <v>12111.225984</v>
      </c>
      <c r="G21" s="3">
        <v>88549</v>
      </c>
      <c r="H21" s="2">
        <v>59.61</v>
      </c>
    </row>
    <row r="22" spans="1:8" ht="30" hidden="1">
      <c r="A22" s="4" t="s">
        <v>32</v>
      </c>
      <c r="B22" s="13" t="s">
        <v>64</v>
      </c>
      <c r="C22" s="3" t="s">
        <v>48</v>
      </c>
      <c r="D22" s="2">
        <f>D21*45</f>
        <v>7020</v>
      </c>
      <c r="E22" s="2">
        <f>H22*H1+H22</f>
        <v>1.10704</v>
      </c>
      <c r="F22" s="2">
        <f>D22*E22</f>
        <v>7771.4208</v>
      </c>
      <c r="G22" s="3">
        <v>72887</v>
      </c>
      <c r="H22" s="2">
        <v>0.85</v>
      </c>
    </row>
    <row r="23" spans="1:8" ht="30">
      <c r="A23" s="4" t="s">
        <v>31</v>
      </c>
      <c r="B23" s="13" t="s">
        <v>77</v>
      </c>
      <c r="C23" s="3" t="s">
        <v>18</v>
      </c>
      <c r="D23" s="2">
        <f>D6*0.13</f>
        <v>676</v>
      </c>
      <c r="E23" s="2">
        <f>H23*H1+H23</f>
        <v>103.293344</v>
      </c>
      <c r="F23" s="2">
        <f aca="true" t="shared" si="1" ref="F23:F28">D23*E23</f>
        <v>69826.300544</v>
      </c>
      <c r="G23" s="3">
        <v>73710</v>
      </c>
      <c r="H23" s="2">
        <v>79.31</v>
      </c>
    </row>
    <row r="24" spans="1:8" ht="30">
      <c r="A24" s="4" t="s">
        <v>32</v>
      </c>
      <c r="B24" s="13" t="s">
        <v>61</v>
      </c>
      <c r="C24" s="3" t="s">
        <v>48</v>
      </c>
      <c r="D24" s="2">
        <f>D23*40</f>
        <v>27040</v>
      </c>
      <c r="E24" s="2">
        <f>H24*H1+H24</f>
        <v>1.10704</v>
      </c>
      <c r="F24" s="2">
        <f t="shared" si="1"/>
        <v>29934.3616</v>
      </c>
      <c r="G24" s="3">
        <v>72887</v>
      </c>
      <c r="H24" s="2">
        <v>0.85</v>
      </c>
    </row>
    <row r="25" spans="1:8" ht="15">
      <c r="A25" s="4" t="s">
        <v>33</v>
      </c>
      <c r="B25" s="13" t="s">
        <v>27</v>
      </c>
      <c r="C25" s="3" t="s">
        <v>19</v>
      </c>
      <c r="D25" s="2">
        <f>D6</f>
        <v>5200</v>
      </c>
      <c r="E25" s="2">
        <f>H25*H1+H25</f>
        <v>6.355712</v>
      </c>
      <c r="F25" s="2">
        <f t="shared" si="1"/>
        <v>33049.702399999995</v>
      </c>
      <c r="G25" s="3">
        <v>72945</v>
      </c>
      <c r="H25" s="2">
        <v>4.88</v>
      </c>
    </row>
    <row r="26" spans="1:8" ht="15">
      <c r="A26" s="4" t="s">
        <v>34</v>
      </c>
      <c r="B26" s="13" t="s">
        <v>28</v>
      </c>
      <c r="C26" s="3" t="s">
        <v>19</v>
      </c>
      <c r="D26" s="2">
        <f>D6</f>
        <v>5200</v>
      </c>
      <c r="E26" s="2">
        <f>H26*H1+H26</f>
        <v>1.6280000000000001</v>
      </c>
      <c r="F26" s="2">
        <f t="shared" si="1"/>
        <v>8465.6</v>
      </c>
      <c r="G26" s="3">
        <v>72942</v>
      </c>
      <c r="H26" s="2">
        <v>1.25</v>
      </c>
    </row>
    <row r="27" spans="1:8" ht="30">
      <c r="A27" s="4" t="s">
        <v>35</v>
      </c>
      <c r="B27" s="13" t="s">
        <v>63</v>
      </c>
      <c r="C27" s="3" t="s">
        <v>47</v>
      </c>
      <c r="D27" s="2">
        <f>D6*0.04*2.4</f>
        <v>499.2</v>
      </c>
      <c r="E27" s="2">
        <f>H27*H1+H27</f>
        <v>266.3408</v>
      </c>
      <c r="F27" s="2">
        <f t="shared" si="1"/>
        <v>132957.32736</v>
      </c>
      <c r="G27" s="3">
        <v>72965</v>
      </c>
      <c r="H27" s="2">
        <v>204.5</v>
      </c>
    </row>
    <row r="28" spans="1:8" ht="30">
      <c r="A28" s="4" t="s">
        <v>36</v>
      </c>
      <c r="B28" s="21" t="s">
        <v>61</v>
      </c>
      <c r="C28" s="3" t="s">
        <v>49</v>
      </c>
      <c r="D28" s="2">
        <f>D27*40</f>
        <v>19968</v>
      </c>
      <c r="E28" s="2">
        <f>H28*H1+H28</f>
        <v>0.7423679999999999</v>
      </c>
      <c r="F28" s="2">
        <f t="shared" si="1"/>
        <v>14823.604223999999</v>
      </c>
      <c r="G28" s="3">
        <v>72843</v>
      </c>
      <c r="H28" s="2">
        <v>0.57</v>
      </c>
    </row>
    <row r="29" spans="1:8" ht="15" hidden="1">
      <c r="A29" s="4" t="s">
        <v>37</v>
      </c>
      <c r="B29" s="30" t="s">
        <v>62</v>
      </c>
      <c r="C29" s="3" t="s">
        <v>19</v>
      </c>
      <c r="D29" s="2">
        <f>D6</f>
        <v>5200</v>
      </c>
      <c r="E29" s="2">
        <f>H29*H1+H29</f>
        <v>2.448512</v>
      </c>
      <c r="F29" s="2">
        <f>D29*E29</f>
        <v>12732.2624</v>
      </c>
      <c r="G29" s="3">
        <v>9537</v>
      </c>
      <c r="H29" s="2">
        <v>1.88</v>
      </c>
    </row>
    <row r="30" spans="1:8" ht="18" customHeight="1">
      <c r="A30" s="40" t="s">
        <v>55</v>
      </c>
      <c r="B30" s="40"/>
      <c r="C30" s="40"/>
      <c r="D30" s="40"/>
      <c r="E30" s="40"/>
      <c r="F30" s="19">
        <f>SUM(F23:F28)</f>
        <v>289056.896128</v>
      </c>
      <c r="G30" s="11"/>
      <c r="H30" s="10"/>
    </row>
    <row r="31" spans="1:8" s="12" customFormat="1" ht="18" customHeight="1">
      <c r="A31" s="5" t="s">
        <v>38</v>
      </c>
      <c r="B31" s="37" t="s">
        <v>39</v>
      </c>
      <c r="C31" s="38"/>
      <c r="D31" s="38"/>
      <c r="E31" s="38"/>
      <c r="F31" s="38"/>
      <c r="G31" s="38"/>
      <c r="H31" s="39"/>
    </row>
    <row r="32" spans="1:8" ht="30">
      <c r="A32" s="4" t="s">
        <v>40</v>
      </c>
      <c r="B32" s="30" t="s">
        <v>60</v>
      </c>
      <c r="C32" s="3" t="s">
        <v>19</v>
      </c>
      <c r="D32" s="2"/>
      <c r="E32" s="2">
        <f>1.26*H1+H32</f>
        <v>1.641024</v>
      </c>
      <c r="F32" s="2">
        <f aca="true" t="shared" si="2" ref="F32:F38">D32*E32</f>
        <v>0</v>
      </c>
      <c r="G32" s="3" t="s">
        <v>58</v>
      </c>
      <c r="H32" s="2">
        <v>1.26</v>
      </c>
    </row>
    <row r="33" spans="1:8" ht="15">
      <c r="A33" s="4" t="s">
        <v>41</v>
      </c>
      <c r="B33" s="13" t="s">
        <v>27</v>
      </c>
      <c r="C33" s="3" t="s">
        <v>19</v>
      </c>
      <c r="D33" s="2"/>
      <c r="E33" s="2">
        <f>H33*H1+H33</f>
        <v>6.355712</v>
      </c>
      <c r="F33" s="2">
        <f t="shared" si="2"/>
        <v>0</v>
      </c>
      <c r="G33" s="3">
        <v>72945</v>
      </c>
      <c r="H33" s="2">
        <v>4.88</v>
      </c>
    </row>
    <row r="34" spans="1:8" ht="30">
      <c r="A34" s="4" t="s">
        <v>42</v>
      </c>
      <c r="B34" s="13" t="s">
        <v>29</v>
      </c>
      <c r="C34" s="3" t="s">
        <v>47</v>
      </c>
      <c r="D34" s="2"/>
      <c r="E34" s="2">
        <f>H34*H1+H34</f>
        <v>266.3408</v>
      </c>
      <c r="F34" s="2">
        <f t="shared" si="2"/>
        <v>0</v>
      </c>
      <c r="G34" s="3">
        <v>72965</v>
      </c>
      <c r="H34" s="2">
        <v>204.5</v>
      </c>
    </row>
    <row r="35" spans="1:8" ht="30">
      <c r="A35" s="4" t="s">
        <v>43</v>
      </c>
      <c r="B35" s="13" t="s">
        <v>26</v>
      </c>
      <c r="C35" s="3" t="s">
        <v>47</v>
      </c>
      <c r="D35" s="2"/>
      <c r="E35" s="2">
        <f>H35*H1+H35</f>
        <v>0.7423679999999999</v>
      </c>
      <c r="F35" s="2">
        <f t="shared" si="2"/>
        <v>0</v>
      </c>
      <c r="G35" s="3">
        <v>72843</v>
      </c>
      <c r="H35" s="2">
        <v>0.57</v>
      </c>
    </row>
    <row r="36" spans="1:8" ht="15">
      <c r="A36" s="4" t="s">
        <v>44</v>
      </c>
      <c r="B36" s="13" t="s">
        <v>27</v>
      </c>
      <c r="C36" s="3" t="s">
        <v>19</v>
      </c>
      <c r="D36" s="2"/>
      <c r="E36" s="2">
        <f>H36*H1+H36</f>
        <v>6.355712</v>
      </c>
      <c r="F36" s="2">
        <f t="shared" si="2"/>
        <v>0</v>
      </c>
      <c r="G36" s="3">
        <v>72945</v>
      </c>
      <c r="H36" s="2">
        <v>4.88</v>
      </c>
    </row>
    <row r="37" spans="1:8" ht="30">
      <c r="A37" s="4" t="s">
        <v>45</v>
      </c>
      <c r="B37" s="13" t="s">
        <v>29</v>
      </c>
      <c r="C37" s="3" t="s">
        <v>47</v>
      </c>
      <c r="D37" s="2"/>
      <c r="E37" s="2">
        <f>H37*H1+H37</f>
        <v>266.3408</v>
      </c>
      <c r="F37" s="2">
        <f t="shared" si="2"/>
        <v>0</v>
      </c>
      <c r="G37" s="3">
        <v>72965</v>
      </c>
      <c r="H37" s="2">
        <v>204.5</v>
      </c>
    </row>
    <row r="38" spans="1:8" ht="30">
      <c r="A38" s="4" t="s">
        <v>46</v>
      </c>
      <c r="B38" s="13" t="s">
        <v>26</v>
      </c>
      <c r="C38" s="3" t="s">
        <v>47</v>
      </c>
      <c r="D38" s="2"/>
      <c r="E38" s="2">
        <f>H38*H1+H38</f>
        <v>0.7423679999999999</v>
      </c>
      <c r="F38" s="2">
        <f t="shared" si="2"/>
        <v>0</v>
      </c>
      <c r="G38" s="3">
        <v>72843</v>
      </c>
      <c r="H38" s="2">
        <v>0.57</v>
      </c>
    </row>
    <row r="39" spans="1:8" ht="18" customHeight="1">
      <c r="A39" s="60" t="s">
        <v>55</v>
      </c>
      <c r="B39" s="61"/>
      <c r="C39" s="61"/>
      <c r="D39" s="61"/>
      <c r="E39" s="62"/>
      <c r="F39" s="24">
        <f>SUM(F32:F38)</f>
        <v>0</v>
      </c>
      <c r="G39" s="27"/>
      <c r="H39" s="27"/>
    </row>
    <row r="40" spans="1:8" ht="18" customHeight="1">
      <c r="A40" s="60" t="s">
        <v>56</v>
      </c>
      <c r="B40" s="61"/>
      <c r="C40" s="61"/>
      <c r="D40" s="61"/>
      <c r="E40" s="62"/>
      <c r="F40" s="24">
        <f>SUM(F9,F19,F30,F39)</f>
        <v>553435.920608</v>
      </c>
      <c r="G40" s="25"/>
      <c r="H40" s="25"/>
    </row>
    <row r="41" spans="1:8" ht="15">
      <c r="A41" s="46" t="s">
        <v>66</v>
      </c>
      <c r="B41" s="47"/>
      <c r="C41" s="50" t="s">
        <v>20</v>
      </c>
      <c r="D41" s="51"/>
      <c r="E41" s="51"/>
      <c r="F41" s="52"/>
      <c r="G41" s="56" t="s">
        <v>67</v>
      </c>
      <c r="H41" s="57"/>
    </row>
    <row r="42" spans="1:8" ht="18" customHeight="1">
      <c r="A42" s="48" t="s">
        <v>65</v>
      </c>
      <c r="B42" s="49"/>
      <c r="C42" s="53"/>
      <c r="D42" s="54"/>
      <c r="E42" s="54"/>
      <c r="F42" s="55"/>
      <c r="G42" s="58"/>
      <c r="H42" s="59"/>
    </row>
    <row r="43" spans="1:8" ht="18" customHeight="1">
      <c r="A43" s="7"/>
      <c r="B43" s="7"/>
      <c r="C43" s="7"/>
      <c r="D43" s="7"/>
      <c r="E43" s="7"/>
      <c r="F43" s="7"/>
      <c r="G43" s="7"/>
      <c r="H43" s="7"/>
    </row>
    <row r="44" spans="2:7" ht="15">
      <c r="B44" s="8"/>
      <c r="G44" s="6"/>
    </row>
  </sheetData>
  <sheetProtection/>
  <mergeCells count="16">
    <mergeCell ref="H1:H2"/>
    <mergeCell ref="A41:B41"/>
    <mergeCell ref="A42:B42"/>
    <mergeCell ref="C41:F42"/>
    <mergeCell ref="G41:H42"/>
    <mergeCell ref="A39:E39"/>
    <mergeCell ref="A40:E40"/>
    <mergeCell ref="A19:E19"/>
    <mergeCell ref="A1:G1"/>
    <mergeCell ref="A2:G2"/>
    <mergeCell ref="B5:H5"/>
    <mergeCell ref="B31:H31"/>
    <mergeCell ref="A30:E30"/>
    <mergeCell ref="A9:E9"/>
    <mergeCell ref="B20:H20"/>
    <mergeCell ref="B10:H10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C.</dc:creator>
  <cp:keywords/>
  <dc:description/>
  <cp:lastModifiedBy>pc00</cp:lastModifiedBy>
  <cp:lastPrinted>2016-11-23T12:17:24Z</cp:lastPrinted>
  <dcterms:created xsi:type="dcterms:W3CDTF">2016-07-26T14:18:30Z</dcterms:created>
  <dcterms:modified xsi:type="dcterms:W3CDTF">2016-11-23T12:38:37Z</dcterms:modified>
  <cp:category/>
  <cp:version/>
  <cp:contentType/>
  <cp:contentStatus/>
</cp:coreProperties>
</file>